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ienstplan" state="visible" r:id="rId4"/>
  </sheets>
  <calcPr calcId="171027"/>
</workbook>
</file>

<file path=xl/sharedStrings.xml><?xml version="1.0" encoding="utf-8"?>
<sst xmlns="http://schemas.openxmlformats.org/spreadsheetml/2006/main" count="39" uniqueCount="28">
  <si>
    <t>Dienstify</t>
  </si>
  <si>
    <t>Dienstplan Vorlage</t>
  </si>
  <si>
    <t>Monatlicher Dienstplan mit automatischer Berechnung</t>
  </si>
  <si>
    <t>Monat:</t>
  </si>
  <si>
    <t>Jahr:</t>
  </si>
  <si>
    <t>Stunden/Schicht:</t>
  </si>
  <si>
    <t>F=</t>
  </si>
  <si>
    <t>S=</t>
  </si>
  <si>
    <t>N=</t>
  </si>
  <si>
    <t>Tag</t>
  </si>
  <si>
    <t>Tage</t>
  </si>
  <si>
    <t>Std.</t>
  </si>
  <si>
    <t>F</t>
  </si>
  <si>
    <t>S</t>
  </si>
  <si>
    <t>N</t>
  </si>
  <si>
    <t>U</t>
  </si>
  <si>
    <t>K</t>
  </si>
  <si>
    <t>Wochentag</t>
  </si>
  <si>
    <t>Mustermann, Max</t>
  </si>
  <si>
    <t>Müller, Anna</t>
  </si>
  <si>
    <t>Schmidt, Tom</t>
  </si>
  <si>
    <t/>
  </si>
  <si>
    <t>Besetzung</t>
  </si>
  <si>
    <t>Legende:</t>
  </si>
  <si>
    <t>F = Früh  |  S = Spät  |  N = Nacht  |  U = Urlaub  |  K = Krank  |  X = Frei</t>
  </si>
  <si>
    <t>Schichtstunden können in Zeile 6 angepasst werden (F/S/N). Monat und Jahr in Zeile 5 wählen.</t>
  </si>
  <si>
    <t>Erstellt mit Dienstify – dienstify.com</t>
  </si>
  <si>
    <t>Diese Vorlage ersetzt keine professionelle Dienstplanungssoftware. Alle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</si>
</sst>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2563EB"/>
      <sz val="14"/>
      <name val="Calibri"/>
    </font>
    <font>
      <b/>
      <color rgb="FF111827"/>
      <sz val="12"/>
      <name val="Calibri"/>
    </font>
    <font>
      <color rgb="FF6B7280"/>
      <sz val="10"/>
      <name val="Calibri"/>
    </font>
    <font>
      <b/>
      <color rgb="FF374151"/>
      <sz val="10"/>
      <name val="Calibri"/>
    </font>
    <font>
      <b/>
      <color rgb="FF2563EB"/>
      <sz val="11"/>
      <name val="Calibri"/>
    </font>
    <font>
      <b/>
      <color rgb="FF2563EB"/>
      <sz val="12"/>
      <name val="Calibri"/>
    </font>
    <font>
      <color rgb="FF6B7280"/>
      <sz val="9"/>
      <name val="Calibri"/>
    </font>
    <font>
      <color rgb="FF111827"/>
      <sz val="10"/>
      <name val="Calibri"/>
    </font>
    <font>
      <b/>
      <color rgb="FFFFFFFF"/>
      <sz val="10"/>
      <name val="Calibri"/>
    </font>
    <font>
      <b/>
      <color rgb="FFFFFFFF"/>
      <sz val="8"/>
      <name val="Calibri"/>
    </font>
    <font>
      <b/>
      <color rgb="FF6B7280"/>
      <sz val="9"/>
      <name val="Calibri"/>
    </font>
    <font>
      <color rgb="FF6B7280"/>
      <sz val="8"/>
      <name val="Calibri"/>
    </font>
    <font>
      <color rgb="FF111827"/>
      <sz val="9"/>
      <name val="Calibri"/>
    </font>
    <font>
      <b/>
      <color rgb="FF111827"/>
      <sz val="10"/>
      <name val="Calibri"/>
    </font>
    <font>
      <i/>
      <color rgb="FF6B7280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2563EB"/>
      </patternFill>
    </fill>
    <fill>
      <patternFill patternType="solid">
        <fgColor rgb="FFFFFFFF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8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/>
    <xf numFmtId="0" fontId="15" fillId="0" borderId="0" xfId="0" applyFont="1"/>
  </cellXfs>
  <cellStyles count="1">
    <cellStyle name="Normal" xfId="0" builtinId="0"/>
  </cellStyles>
  <dxfs count="36"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ont>
        <b/>
        <color rgb="FF16A34A"/>
      </font>
      <fill>
        <patternFill patternType="solid">
          <bgColor rgb="FFDCFCE7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3"/>
  <sheetFormatPr defaultRowHeight="15" outlineLevelRow="0" outlineLevelCol="0" x14ac:dyDescent="55"/>
  <cols>
    <col min="1" max="1" width="20" customWidth="1"/>
    <col min="2" max="32" width="4.5" customWidth="1"/>
    <col min="33" max="34" width="8" customWidth="1"/>
    <col min="35" max="39" width="6" customWidth="1"/>
  </cols>
  <sheetData>
    <row r="1" ht="30" customHeight="1" spans="1:1" x14ac:dyDescent="0.25">
      <c r="A1" s="1" t="s">
        <v>0</v>
      </c>
    </row>
    <row r="2" ht="22" customHeight="1" spans="1:1" x14ac:dyDescent="0.25">
      <c r="A2" s="2" t="s">
        <v>1</v>
      </c>
    </row>
    <row r="3" ht="18" customHeight="1" spans="1:1" x14ac:dyDescent="0.25">
      <c r="A3" s="3" t="s">
        <v>2</v>
      </c>
    </row>
    <row r="4" ht="8" customHeight="1" x14ac:dyDescent="0.25"/>
    <row r="5" ht="26" customHeight="1" spans="1:6" x14ac:dyDescent="0.25">
      <c r="A5" s="4" t="s">
        <v>3</v>
      </c>
      <c r="B5" s="5">
        <v>3</v>
      </c>
      <c r="C5" s="4" t="s">
        <v>4</v>
      </c>
      <c r="D5" s="5">
        <v>2026</v>
      </c>
      <c r="E5" s="6">
        <f>CHOOSE(B5,"Januar","Februar","März","April","Mai","Juni","Juli","August","September","Oktober","November","Dezember")</f>
      </c>
      <c r="F5" s="2">
        <f>CHOOSE(B5,"Januar","Februar","März","April","Mai","Juni","Juli","August","September","Oktober","November","Dezember")&amp;" "&amp;D5</f>
      </c>
    </row>
    <row r="6" ht="22" customHeight="1" spans="1:7" x14ac:dyDescent="0.25">
      <c r="A6" s="4" t="s">
        <v>5</v>
      </c>
      <c r="B6" s="7" t="s">
        <v>6</v>
      </c>
      <c r="C6" s="8">
        <v>8</v>
      </c>
      <c r="D6" s="7" t="s">
        <v>7</v>
      </c>
      <c r="E6" s="8">
        <v>8</v>
      </c>
      <c r="F6" s="7" t="s">
        <v>8</v>
      </c>
      <c r="G6" s="8">
        <v>10</v>
      </c>
    </row>
    <row r="8" ht="22" customHeight="1" spans="1:39" x14ac:dyDescent="0.25">
      <c r="A8" s="9" t="s">
        <v>9</v>
      </c>
      <c r="B8" s="10">
        <f>IF(1&lt;=DAY(DATE($D$5,$B$5+1,0)),1,"")</f>
      </c>
      <c r="C8" s="10">
        <f>IF(2&lt;=DAY(DATE($D$5,$B$5+1,0)),2,"")</f>
      </c>
      <c r="D8" s="10">
        <f>IF(3&lt;=DAY(DATE($D$5,$B$5+1,0)),3,"")</f>
      </c>
      <c r="E8" s="10">
        <f>IF(4&lt;=DAY(DATE($D$5,$B$5+1,0)),4,"")</f>
      </c>
      <c r="F8" s="10">
        <f>IF(5&lt;=DAY(DATE($D$5,$B$5+1,0)),5,"")</f>
      </c>
      <c r="G8" s="10">
        <f>IF(6&lt;=DAY(DATE($D$5,$B$5+1,0)),6,"")</f>
      </c>
      <c r="H8" s="10">
        <f>IF(7&lt;=DAY(DATE($D$5,$B$5+1,0)),7,"")</f>
      </c>
      <c r="I8" s="10">
        <f>IF(8&lt;=DAY(DATE($D$5,$B$5+1,0)),8,"")</f>
      </c>
      <c r="J8" s="10">
        <f>IF(9&lt;=DAY(DATE($D$5,$B$5+1,0)),9,"")</f>
      </c>
      <c r="K8" s="10">
        <f>IF(10&lt;=DAY(DATE($D$5,$B$5+1,0)),10,"")</f>
      </c>
      <c r="L8" s="10">
        <f>IF(11&lt;=DAY(DATE($D$5,$B$5+1,0)),11,"")</f>
      </c>
      <c r="M8" s="10">
        <f>IF(12&lt;=DAY(DATE($D$5,$B$5+1,0)),12,"")</f>
      </c>
      <c r="N8" s="10">
        <f>IF(13&lt;=DAY(DATE($D$5,$B$5+1,0)),13,"")</f>
      </c>
      <c r="O8" s="10">
        <f>IF(14&lt;=DAY(DATE($D$5,$B$5+1,0)),14,"")</f>
      </c>
      <c r="P8" s="10">
        <f>IF(15&lt;=DAY(DATE($D$5,$B$5+1,0)),15,"")</f>
      </c>
      <c r="Q8" s="10">
        <f>IF(16&lt;=DAY(DATE($D$5,$B$5+1,0)),16,"")</f>
      </c>
      <c r="R8" s="10">
        <f>IF(17&lt;=DAY(DATE($D$5,$B$5+1,0)),17,"")</f>
      </c>
      <c r="S8" s="10">
        <f>IF(18&lt;=DAY(DATE($D$5,$B$5+1,0)),18,"")</f>
      </c>
      <c r="T8" s="10">
        <f>IF(19&lt;=DAY(DATE($D$5,$B$5+1,0)),19,"")</f>
      </c>
      <c r="U8" s="10">
        <f>IF(20&lt;=DAY(DATE($D$5,$B$5+1,0)),20,"")</f>
      </c>
      <c r="V8" s="10">
        <f>IF(21&lt;=DAY(DATE($D$5,$B$5+1,0)),21,"")</f>
      </c>
      <c r="W8" s="10">
        <f>IF(22&lt;=DAY(DATE($D$5,$B$5+1,0)),22,"")</f>
      </c>
      <c r="X8" s="10">
        <f>IF(23&lt;=DAY(DATE($D$5,$B$5+1,0)),23,"")</f>
      </c>
      <c r="Y8" s="10">
        <f>IF(24&lt;=DAY(DATE($D$5,$B$5+1,0)),24,"")</f>
      </c>
      <c r="Z8" s="10">
        <f>IF(25&lt;=DAY(DATE($D$5,$B$5+1,0)),25,"")</f>
      </c>
      <c r="AA8" s="10">
        <f>IF(26&lt;=DAY(DATE($D$5,$B$5+1,0)),26,"")</f>
      </c>
      <c r="AB8" s="10">
        <f>IF(27&lt;=DAY(DATE($D$5,$B$5+1,0)),27,"")</f>
      </c>
      <c r="AC8" s="10">
        <f>IF(28&lt;=DAY(DATE($D$5,$B$5+1,0)),28,"")</f>
      </c>
      <c r="AD8" s="10">
        <f>IF(29&lt;=DAY(DATE($D$5,$B$5+1,0)),29,"")</f>
      </c>
      <c r="AE8" s="10">
        <f>IF(30&lt;=DAY(DATE($D$5,$B$5+1,0)),30,"")</f>
      </c>
      <c r="AF8" s="10">
        <f>IF(31&lt;=DAY(DATE($D$5,$B$5+1,0)),31,"")</f>
      </c>
      <c r="AG8" s="10" t="s">
        <v>10</v>
      </c>
      <c r="AH8" s="10" t="s">
        <v>11</v>
      </c>
      <c r="AI8" s="10" t="s">
        <v>12</v>
      </c>
      <c r="AJ8" s="10" t="s">
        <v>13</v>
      </c>
      <c r="AK8" s="10" t="s">
        <v>14</v>
      </c>
      <c r="AL8" s="10" t="s">
        <v>15</v>
      </c>
      <c r="AM8" s="10" t="s">
        <v>16</v>
      </c>
    </row>
    <row r="9" ht="20" customHeight="1" spans="1:39" x14ac:dyDescent="0.25">
      <c r="A9" s="11" t="s">
        <v>17</v>
      </c>
      <c r="B9" s="12">
        <f>IF(1&lt;=DAY(DATE($D$5,$B$5+1,0)),CHOOSE(WEEKDAY(DATE($D$5,$B$5,1),2),"Mo","Di","Mi","Do","Fr","Sa","So"),"")</f>
      </c>
      <c r="C9" s="12">
        <f>IF(2&lt;=DAY(DATE($D$5,$B$5+1,0)),CHOOSE(WEEKDAY(DATE($D$5,$B$5,2),2),"Mo","Di","Mi","Do","Fr","Sa","So"),"")</f>
      </c>
      <c r="D9" s="12">
        <f>IF(3&lt;=DAY(DATE($D$5,$B$5+1,0)),CHOOSE(WEEKDAY(DATE($D$5,$B$5,3),2),"Mo","Di","Mi","Do","Fr","Sa","So"),"")</f>
      </c>
      <c r="E9" s="12">
        <f>IF(4&lt;=DAY(DATE($D$5,$B$5+1,0)),CHOOSE(WEEKDAY(DATE($D$5,$B$5,4),2),"Mo","Di","Mi","Do","Fr","Sa","So"),"")</f>
      </c>
      <c r="F9" s="12">
        <f>IF(5&lt;=DAY(DATE($D$5,$B$5+1,0)),CHOOSE(WEEKDAY(DATE($D$5,$B$5,5),2),"Mo","Di","Mi","Do","Fr","Sa","So"),"")</f>
      </c>
      <c r="G9" s="12">
        <f>IF(6&lt;=DAY(DATE($D$5,$B$5+1,0)),CHOOSE(WEEKDAY(DATE($D$5,$B$5,6),2),"Mo","Di","Mi","Do","Fr","Sa","So"),"")</f>
      </c>
      <c r="H9" s="12">
        <f>IF(7&lt;=DAY(DATE($D$5,$B$5+1,0)),CHOOSE(WEEKDAY(DATE($D$5,$B$5,7),2),"Mo","Di","Mi","Do","Fr","Sa","So"),"")</f>
      </c>
      <c r="I9" s="12">
        <f>IF(8&lt;=DAY(DATE($D$5,$B$5+1,0)),CHOOSE(WEEKDAY(DATE($D$5,$B$5,8),2),"Mo","Di","Mi","Do","Fr","Sa","So"),"")</f>
      </c>
      <c r="J9" s="12">
        <f>IF(9&lt;=DAY(DATE($D$5,$B$5+1,0)),CHOOSE(WEEKDAY(DATE($D$5,$B$5,9),2),"Mo","Di","Mi","Do","Fr","Sa","So"),"")</f>
      </c>
      <c r="K9" s="12">
        <f>IF(10&lt;=DAY(DATE($D$5,$B$5+1,0)),CHOOSE(WEEKDAY(DATE($D$5,$B$5,10),2),"Mo","Di","Mi","Do","Fr","Sa","So"),"")</f>
      </c>
      <c r="L9" s="12">
        <f>IF(11&lt;=DAY(DATE($D$5,$B$5+1,0)),CHOOSE(WEEKDAY(DATE($D$5,$B$5,11),2),"Mo","Di","Mi","Do","Fr","Sa","So"),"")</f>
      </c>
      <c r="M9" s="12">
        <f>IF(12&lt;=DAY(DATE($D$5,$B$5+1,0)),CHOOSE(WEEKDAY(DATE($D$5,$B$5,12),2),"Mo","Di","Mi","Do","Fr","Sa","So"),"")</f>
      </c>
      <c r="N9" s="12">
        <f>IF(13&lt;=DAY(DATE($D$5,$B$5+1,0)),CHOOSE(WEEKDAY(DATE($D$5,$B$5,13),2),"Mo","Di","Mi","Do","Fr","Sa","So"),"")</f>
      </c>
      <c r="O9" s="12">
        <f>IF(14&lt;=DAY(DATE($D$5,$B$5+1,0)),CHOOSE(WEEKDAY(DATE($D$5,$B$5,14),2),"Mo","Di","Mi","Do","Fr","Sa","So"),"")</f>
      </c>
      <c r="P9" s="12">
        <f>IF(15&lt;=DAY(DATE($D$5,$B$5+1,0)),CHOOSE(WEEKDAY(DATE($D$5,$B$5,15),2),"Mo","Di","Mi","Do","Fr","Sa","So"),"")</f>
      </c>
      <c r="Q9" s="12">
        <f>IF(16&lt;=DAY(DATE($D$5,$B$5+1,0)),CHOOSE(WEEKDAY(DATE($D$5,$B$5,16),2),"Mo","Di","Mi","Do","Fr","Sa","So"),"")</f>
      </c>
      <c r="R9" s="12">
        <f>IF(17&lt;=DAY(DATE($D$5,$B$5+1,0)),CHOOSE(WEEKDAY(DATE($D$5,$B$5,17),2),"Mo","Di","Mi","Do","Fr","Sa","So"),"")</f>
      </c>
      <c r="S9" s="12">
        <f>IF(18&lt;=DAY(DATE($D$5,$B$5+1,0)),CHOOSE(WEEKDAY(DATE($D$5,$B$5,18),2),"Mo","Di","Mi","Do","Fr","Sa","So"),"")</f>
      </c>
      <c r="T9" s="12">
        <f>IF(19&lt;=DAY(DATE($D$5,$B$5+1,0)),CHOOSE(WEEKDAY(DATE($D$5,$B$5,19),2),"Mo","Di","Mi","Do","Fr","Sa","So"),"")</f>
      </c>
      <c r="U9" s="12">
        <f>IF(20&lt;=DAY(DATE($D$5,$B$5+1,0)),CHOOSE(WEEKDAY(DATE($D$5,$B$5,20),2),"Mo","Di","Mi","Do","Fr","Sa","So"),"")</f>
      </c>
      <c r="V9" s="12">
        <f>IF(21&lt;=DAY(DATE($D$5,$B$5+1,0)),CHOOSE(WEEKDAY(DATE($D$5,$B$5,21),2),"Mo","Di","Mi","Do","Fr","Sa","So"),"")</f>
      </c>
      <c r="W9" s="12">
        <f>IF(22&lt;=DAY(DATE($D$5,$B$5+1,0)),CHOOSE(WEEKDAY(DATE($D$5,$B$5,22),2),"Mo","Di","Mi","Do","Fr","Sa","So"),"")</f>
      </c>
      <c r="X9" s="12">
        <f>IF(23&lt;=DAY(DATE($D$5,$B$5+1,0)),CHOOSE(WEEKDAY(DATE($D$5,$B$5,23),2),"Mo","Di","Mi","Do","Fr","Sa","So"),"")</f>
      </c>
      <c r="Y9" s="12">
        <f>IF(24&lt;=DAY(DATE($D$5,$B$5+1,0)),CHOOSE(WEEKDAY(DATE($D$5,$B$5,24),2),"Mo","Di","Mi","Do","Fr","Sa","So"),"")</f>
      </c>
      <c r="Z9" s="12">
        <f>IF(25&lt;=DAY(DATE($D$5,$B$5+1,0)),CHOOSE(WEEKDAY(DATE($D$5,$B$5,25),2),"Mo","Di","Mi","Do","Fr","Sa","So"),"")</f>
      </c>
      <c r="AA9" s="12">
        <f>IF(26&lt;=DAY(DATE($D$5,$B$5+1,0)),CHOOSE(WEEKDAY(DATE($D$5,$B$5,26),2),"Mo","Di","Mi","Do","Fr","Sa","So"),"")</f>
      </c>
      <c r="AB9" s="12">
        <f>IF(27&lt;=DAY(DATE($D$5,$B$5+1,0)),CHOOSE(WEEKDAY(DATE($D$5,$B$5,27),2),"Mo","Di","Mi","Do","Fr","Sa","So"),"")</f>
      </c>
      <c r="AC9" s="12">
        <f>IF(28&lt;=DAY(DATE($D$5,$B$5+1,0)),CHOOSE(WEEKDAY(DATE($D$5,$B$5,28),2),"Mo","Di","Mi","Do","Fr","Sa","So"),"")</f>
      </c>
      <c r="AD9" s="12">
        <f>IF(29&lt;=DAY(DATE($D$5,$B$5+1,0)),CHOOSE(WEEKDAY(DATE($D$5,$B$5,29),2),"Mo","Di","Mi","Do","Fr","Sa","So"),"")</f>
      </c>
      <c r="AE9" s="12">
        <f>IF(30&lt;=DAY(DATE($D$5,$B$5+1,0)),CHOOSE(WEEKDAY(DATE($D$5,$B$5,30),2),"Mo","Di","Mi","Do","Fr","Sa","So"),"")</f>
      </c>
      <c r="AF9" s="12">
        <f>IF(31&lt;=DAY(DATE($D$5,$B$5+1,0)),CHOOSE(WEEKDAY(DATE($D$5,$B$5,31),2),"Mo","Di","Mi","Do","Fr","Sa","So"),"")</f>
      </c>
      <c r="AG9" s="13"/>
      <c r="AH9" s="13"/>
      <c r="AI9" s="13"/>
      <c r="AJ9" s="13"/>
      <c r="AK9" s="13"/>
      <c r="AL9" s="13"/>
      <c r="AM9" s="13"/>
    </row>
    <row r="10" ht="22" customHeight="1" spans="1:39" x14ac:dyDescent="0.25">
      <c r="A10" s="14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>
        <f>COUNTIF(B10:AF10,"F")+COUNTIF(B10:AF10,"S")+COUNTIF(B10:AF10,"N")</f>
      </c>
      <c r="AH10" s="17">
        <f>COUNTIF(B10:AF10,"F")*$C$6+COUNTIF(B10:AF10,"S")*$E$6+COUNTIF(B10:AF10,"N")*$G$6</f>
      </c>
      <c r="AI10" s="8">
        <f>COUNTIF(B10:AF10,"F")</f>
      </c>
      <c r="AJ10" s="8">
        <f>COUNTIF(B10:AF10,"S")</f>
      </c>
      <c r="AK10" s="8">
        <f>COUNTIF(B10:AF10,"N")</f>
      </c>
      <c r="AL10" s="8">
        <f>COUNTIF(B10:AF10,"U")</f>
      </c>
      <c r="AM10" s="8">
        <f>COUNTIF(B10:AF10,"K")</f>
      </c>
    </row>
    <row r="11" ht="22" customHeight="1" spans="1:39" x14ac:dyDescent="0.25">
      <c r="A11" s="18" t="s">
        <v>19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6">
        <f>COUNTIF(B11:AF11,"F")+COUNTIF(B11:AF11,"S")+COUNTIF(B11:AF11,"N")</f>
      </c>
      <c r="AH11" s="17">
        <f>COUNTIF(B11:AF11,"F")*$C$6+COUNTIF(B11:AF11,"S")*$E$6+COUNTIF(B11:AF11,"N")*$G$6</f>
      </c>
      <c r="AI11" s="8">
        <f>COUNTIF(B11:AF11,"F")</f>
      </c>
      <c r="AJ11" s="8">
        <f>COUNTIF(B11:AF11,"S")</f>
      </c>
      <c r="AK11" s="8">
        <f>COUNTIF(B11:AF11,"N")</f>
      </c>
      <c r="AL11" s="8">
        <f>COUNTIF(B11:AF11,"U")</f>
      </c>
      <c r="AM11" s="8">
        <f>COUNTIF(B11:AF11,"K")</f>
      </c>
    </row>
    <row r="12" ht="22" customHeight="1" spans="1:39" x14ac:dyDescent="0.25">
      <c r="A12" s="14" t="s">
        <v>20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>
        <f>COUNTIF(B12:AF12,"F")+COUNTIF(B12:AF12,"S")+COUNTIF(B12:AF12,"N")</f>
      </c>
      <c r="AH12" s="17">
        <f>COUNTIF(B12:AF12,"F")*$C$6+COUNTIF(B12:AF12,"S")*$E$6+COUNTIF(B12:AF12,"N")*$G$6</f>
      </c>
      <c r="AI12" s="8">
        <f>COUNTIF(B12:AF12,"F")</f>
      </c>
      <c r="AJ12" s="8">
        <f>COUNTIF(B12:AF12,"S")</f>
      </c>
      <c r="AK12" s="8">
        <f>COUNTIF(B12:AF12,"N")</f>
      </c>
      <c r="AL12" s="8">
        <f>COUNTIF(B12:AF12,"U")</f>
      </c>
      <c r="AM12" s="8">
        <f>COUNTIF(B12:AF12,"K")</f>
      </c>
    </row>
    <row r="13" ht="22" customHeight="1" spans="1:39" x14ac:dyDescent="0.25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6">
        <f>COUNTIF(B13:AF13,"F")+COUNTIF(B13:AF13,"S")+COUNTIF(B13:AF13,"N")</f>
      </c>
      <c r="AH13" s="17">
        <f>COUNTIF(B13:AF13,"F")*$C$6+COUNTIF(B13:AF13,"S")*$E$6+COUNTIF(B13:AF13,"N")*$G$6</f>
      </c>
      <c r="AI13" s="8">
        <f>COUNTIF(B13:AF13,"F")</f>
      </c>
      <c r="AJ13" s="8">
        <f>COUNTIF(B13:AF13,"S")</f>
      </c>
      <c r="AK13" s="8">
        <f>COUNTIF(B13:AF13,"N")</f>
      </c>
      <c r="AL13" s="8">
        <f>COUNTIF(B13:AF13,"U")</f>
      </c>
      <c r="AM13" s="8">
        <f>COUNTIF(B13:AF13,"K")</f>
      </c>
    </row>
    <row r="14" ht="22" customHeight="1" spans="1:39" x14ac:dyDescent="0.25">
      <c r="A14" s="14" t="s">
        <v>21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>
        <f>COUNTIF(B14:AF14,"F")+COUNTIF(B14:AF14,"S")+COUNTIF(B14:AF14,"N")</f>
      </c>
      <c r="AH14" s="17">
        <f>COUNTIF(B14:AF14,"F")*$C$6+COUNTIF(B14:AF14,"S")*$E$6+COUNTIF(B14:AF14,"N")*$G$6</f>
      </c>
      <c r="AI14" s="8">
        <f>COUNTIF(B14:AF14,"F")</f>
      </c>
      <c r="AJ14" s="8">
        <f>COUNTIF(B14:AF14,"S")</f>
      </c>
      <c r="AK14" s="8">
        <f>COUNTIF(B14:AF14,"N")</f>
      </c>
      <c r="AL14" s="8">
        <f>COUNTIF(B14:AF14,"U")</f>
      </c>
      <c r="AM14" s="8">
        <f>COUNTIF(B14:AF14,"K")</f>
      </c>
    </row>
    <row r="15" ht="22" customHeight="1" spans="1:39" x14ac:dyDescent="0.25">
      <c r="A15" s="18" t="s">
        <v>21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6">
        <f>COUNTIF(B15:AF15,"F")+COUNTIF(B15:AF15,"S")+COUNTIF(B15:AF15,"N")</f>
      </c>
      <c r="AH15" s="17">
        <f>COUNTIF(B15:AF15,"F")*$C$6+COUNTIF(B15:AF15,"S")*$E$6+COUNTIF(B15:AF15,"N")*$G$6</f>
      </c>
      <c r="AI15" s="8">
        <f>COUNTIF(B15:AF15,"F")</f>
      </c>
      <c r="AJ15" s="8">
        <f>COUNTIF(B15:AF15,"S")</f>
      </c>
      <c r="AK15" s="8">
        <f>COUNTIF(B15:AF15,"N")</f>
      </c>
      <c r="AL15" s="8">
        <f>COUNTIF(B15:AF15,"U")</f>
      </c>
      <c r="AM15" s="8">
        <f>COUNTIF(B15:AF15,"K")</f>
      </c>
    </row>
    <row r="16" ht="22" customHeight="1" spans="1:39" x14ac:dyDescent="0.25">
      <c r="A16" s="14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>
        <f>COUNTIF(B16:AF16,"F")+COUNTIF(B16:AF16,"S")+COUNTIF(B16:AF16,"N")</f>
      </c>
      <c r="AH16" s="17">
        <f>COUNTIF(B16:AF16,"F")*$C$6+COUNTIF(B16:AF16,"S")*$E$6+COUNTIF(B16:AF16,"N")*$G$6</f>
      </c>
      <c r="AI16" s="8">
        <f>COUNTIF(B16:AF16,"F")</f>
      </c>
      <c r="AJ16" s="8">
        <f>COUNTIF(B16:AF16,"S")</f>
      </c>
      <c r="AK16" s="8">
        <f>COUNTIF(B16:AF16,"N")</f>
      </c>
      <c r="AL16" s="8">
        <f>COUNTIF(B16:AF16,"U")</f>
      </c>
      <c r="AM16" s="8">
        <f>COUNTIF(B16:AF16,"K")</f>
      </c>
    </row>
    <row r="17" ht="22" customHeight="1" spans="1:39" x14ac:dyDescent="0.25">
      <c r="A17" s="18" t="s">
        <v>21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6">
        <f>COUNTIF(B17:AF17,"F")+COUNTIF(B17:AF17,"S")+COUNTIF(B17:AF17,"N")</f>
      </c>
      <c r="AH17" s="17">
        <f>COUNTIF(B17:AF17,"F")*$C$6+COUNTIF(B17:AF17,"S")*$E$6+COUNTIF(B17:AF17,"N")*$G$6</f>
      </c>
      <c r="AI17" s="8">
        <f>COUNTIF(B17:AF17,"F")</f>
      </c>
      <c r="AJ17" s="8">
        <f>COUNTIF(B17:AF17,"S")</f>
      </c>
      <c r="AK17" s="8">
        <f>COUNTIF(B17:AF17,"N")</f>
      </c>
      <c r="AL17" s="8">
        <f>COUNTIF(B17:AF17,"U")</f>
      </c>
      <c r="AM17" s="8">
        <f>COUNTIF(B17:AF17,"K")</f>
      </c>
    </row>
    <row r="18" ht="22" customHeight="1" spans="1:39" x14ac:dyDescent="0.25">
      <c r="A18" s="14" t="s">
        <v>21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>
        <f>COUNTIF(B18:AF18,"F")+COUNTIF(B18:AF18,"S")+COUNTIF(B18:AF18,"N")</f>
      </c>
      <c r="AH18" s="17">
        <f>COUNTIF(B18:AF18,"F")*$C$6+COUNTIF(B18:AF18,"S")*$E$6+COUNTIF(B18:AF18,"N")*$G$6</f>
      </c>
      <c r="AI18" s="8">
        <f>COUNTIF(B18:AF18,"F")</f>
      </c>
      <c r="AJ18" s="8">
        <f>COUNTIF(B18:AF18,"S")</f>
      </c>
      <c r="AK18" s="8">
        <f>COUNTIF(B18:AF18,"N")</f>
      </c>
      <c r="AL18" s="8">
        <f>COUNTIF(B18:AF18,"U")</f>
      </c>
      <c r="AM18" s="8">
        <f>COUNTIF(B18:AF18,"K")</f>
      </c>
    </row>
    <row r="19" ht="22" customHeight="1" spans="1:39" x14ac:dyDescent="0.25">
      <c r="A19" s="18" t="s">
        <v>21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6">
        <f>COUNTIF(B19:AF19,"F")+COUNTIF(B19:AF19,"S")+COUNTIF(B19:AF19,"N")</f>
      </c>
      <c r="AH19" s="17">
        <f>COUNTIF(B19:AF19,"F")*$C$6+COUNTIF(B19:AF19,"S")*$E$6+COUNTIF(B19:AF19,"N")*$G$6</f>
      </c>
      <c r="AI19" s="8">
        <f>COUNTIF(B19:AF19,"F")</f>
      </c>
      <c r="AJ19" s="8">
        <f>COUNTIF(B19:AF19,"S")</f>
      </c>
      <c r="AK19" s="8">
        <f>COUNTIF(B19:AF19,"N")</f>
      </c>
      <c r="AL19" s="8">
        <f>COUNTIF(B19:AF19,"U")</f>
      </c>
      <c r="AM19" s="8">
        <f>COUNTIF(B19:AF19,"K")</f>
      </c>
    </row>
    <row r="20" ht="22" customHeight="1" spans="1:39" x14ac:dyDescent="0.25">
      <c r="A20" s="14" t="s">
        <v>21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f>COUNTIF(B20:AF20,"F")+COUNTIF(B20:AF20,"S")+COUNTIF(B20:AF20,"N")</f>
      </c>
      <c r="AH20" s="17">
        <f>COUNTIF(B20:AF20,"F")*$C$6+COUNTIF(B20:AF20,"S")*$E$6+COUNTIF(B20:AF20,"N")*$G$6</f>
      </c>
      <c r="AI20" s="8">
        <f>COUNTIF(B20:AF20,"F")</f>
      </c>
      <c r="AJ20" s="8">
        <f>COUNTIF(B20:AF20,"S")</f>
      </c>
      <c r="AK20" s="8">
        <f>COUNTIF(B20:AF20,"N")</f>
      </c>
      <c r="AL20" s="8">
        <f>COUNTIF(B20:AF20,"U")</f>
      </c>
      <c r="AM20" s="8">
        <f>COUNTIF(B20:AF20,"K")</f>
      </c>
    </row>
    <row r="21" ht="22" customHeight="1" spans="1:39" x14ac:dyDescent="0.25">
      <c r="A21" s="18" t="s">
        <v>21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6">
        <f>COUNTIF(B21:AF21,"F")+COUNTIF(B21:AF21,"S")+COUNTIF(B21:AF21,"N")</f>
      </c>
      <c r="AH21" s="17">
        <f>COUNTIF(B21:AF21,"F")*$C$6+COUNTIF(B21:AF21,"S")*$E$6+COUNTIF(B21:AF21,"N")*$G$6</f>
      </c>
      <c r="AI21" s="8">
        <f>COUNTIF(B21:AF21,"F")</f>
      </c>
      <c r="AJ21" s="8">
        <f>COUNTIF(B21:AF21,"S")</f>
      </c>
      <c r="AK21" s="8">
        <f>COUNTIF(B21:AF21,"N")</f>
      </c>
      <c r="AL21" s="8">
        <f>COUNTIF(B21:AF21,"U")</f>
      </c>
      <c r="AM21" s="8">
        <f>COUNTIF(B21:AF21,"K")</f>
      </c>
    </row>
    <row r="22" ht="22" customHeight="1" spans="1:39" x14ac:dyDescent="0.25">
      <c r="A22" s="14" t="s">
        <v>21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COUNTIF(B22:AF22,"F")+COUNTIF(B22:AF22,"S")+COUNTIF(B22:AF22,"N")</f>
      </c>
      <c r="AH22" s="17">
        <f>COUNTIF(B22:AF22,"F")*$C$6+COUNTIF(B22:AF22,"S")*$E$6+COUNTIF(B22:AF22,"N")*$G$6</f>
      </c>
      <c r="AI22" s="8">
        <f>COUNTIF(B22:AF22,"F")</f>
      </c>
      <c r="AJ22" s="8">
        <f>COUNTIF(B22:AF22,"S")</f>
      </c>
      <c r="AK22" s="8">
        <f>COUNTIF(B22:AF22,"N")</f>
      </c>
      <c r="AL22" s="8">
        <f>COUNTIF(B22:AF22,"U")</f>
      </c>
      <c r="AM22" s="8">
        <f>COUNTIF(B22:AF22,"K")</f>
      </c>
    </row>
    <row r="23" ht="22" customHeight="1" spans="1:39" x14ac:dyDescent="0.25">
      <c r="A23" s="18" t="s">
        <v>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6">
        <f>COUNTIF(B23:AF23,"F")+COUNTIF(B23:AF23,"S")+COUNTIF(B23:AF23,"N")</f>
      </c>
      <c r="AH23" s="17">
        <f>COUNTIF(B23:AF23,"F")*$C$6+COUNTIF(B23:AF23,"S")*$E$6+COUNTIF(B23:AF23,"N")*$G$6</f>
      </c>
      <c r="AI23" s="8">
        <f>COUNTIF(B23:AF23,"F")</f>
      </c>
      <c r="AJ23" s="8">
        <f>COUNTIF(B23:AF23,"S")</f>
      </c>
      <c r="AK23" s="8">
        <f>COUNTIF(B23:AF23,"N")</f>
      </c>
      <c r="AL23" s="8">
        <f>COUNTIF(B23:AF23,"U")</f>
      </c>
      <c r="AM23" s="8">
        <f>COUNTIF(B23:AF23,"K")</f>
      </c>
    </row>
    <row r="24" ht="22" customHeight="1" spans="1:39" x14ac:dyDescent="0.25">
      <c r="A24" s="14" t="s">
        <v>21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>COUNTIF(B24:AF24,"F")+COUNTIF(B24:AF24,"S")+COUNTIF(B24:AF24,"N")</f>
      </c>
      <c r="AH24" s="17">
        <f>COUNTIF(B24:AF24,"F")*$C$6+COUNTIF(B24:AF24,"S")*$E$6+COUNTIF(B24:AF24,"N")*$G$6</f>
      </c>
      <c r="AI24" s="8">
        <f>COUNTIF(B24:AF24,"F")</f>
      </c>
      <c r="AJ24" s="8">
        <f>COUNTIF(B24:AF24,"S")</f>
      </c>
      <c r="AK24" s="8">
        <f>COUNTIF(B24:AF24,"N")</f>
      </c>
      <c r="AL24" s="8">
        <f>COUNTIF(B24:AF24,"U")</f>
      </c>
      <c r="AM24" s="8">
        <f>COUNTIF(B24:AF24,"K")</f>
      </c>
    </row>
    <row r="25" ht="24" customHeight="1" spans="1:39" x14ac:dyDescent="0.25">
      <c r="A25" s="20" t="s">
        <v>22</v>
      </c>
      <c r="B25" s="21">
        <f>IF(1&lt;=DAY(DATE($D$5,$B$5+1,0)),COUNTA(B10:B24)-COUNTIF(B10:B24,"U")-COUNTIF(B10:B24,"K")-COUNTIF(B10:B24,"X"),"")</f>
      </c>
      <c r="C25" s="21">
        <f>IF(2&lt;=DAY(DATE($D$5,$B$5+1,0)),COUNTA(C10:C24)-COUNTIF(C10:C24,"U")-COUNTIF(C10:C24,"K")-COUNTIF(C10:C24,"X"),"")</f>
      </c>
      <c r="D25" s="21">
        <f>IF(3&lt;=DAY(DATE($D$5,$B$5+1,0)),COUNTA(D10:D24)-COUNTIF(D10:D24,"U")-COUNTIF(D10:D24,"K")-COUNTIF(D10:D24,"X"),"")</f>
      </c>
      <c r="E25" s="21">
        <f>IF(4&lt;=DAY(DATE($D$5,$B$5+1,0)),COUNTA(E10:E24)-COUNTIF(E10:E24,"U")-COUNTIF(E10:E24,"K")-COUNTIF(E10:E24,"X"),"")</f>
      </c>
      <c r="F25" s="21">
        <f>IF(5&lt;=DAY(DATE($D$5,$B$5+1,0)),COUNTA(F10:F24)-COUNTIF(F10:F24,"U")-COUNTIF(F10:F24,"K")-COUNTIF(F10:F24,"X"),"")</f>
      </c>
      <c r="G25" s="21">
        <f>IF(6&lt;=DAY(DATE($D$5,$B$5+1,0)),COUNTA(G10:G24)-COUNTIF(G10:G24,"U")-COUNTIF(G10:G24,"K")-COUNTIF(G10:G24,"X"),"")</f>
      </c>
      <c r="H25" s="21">
        <f>IF(7&lt;=DAY(DATE($D$5,$B$5+1,0)),COUNTA(H10:H24)-COUNTIF(H10:H24,"U")-COUNTIF(H10:H24,"K")-COUNTIF(H10:H24,"X"),"")</f>
      </c>
      <c r="I25" s="21">
        <f>IF(8&lt;=DAY(DATE($D$5,$B$5+1,0)),COUNTA(I10:I24)-COUNTIF(I10:I24,"U")-COUNTIF(I10:I24,"K")-COUNTIF(I10:I24,"X"),"")</f>
      </c>
      <c r="J25" s="21">
        <f>IF(9&lt;=DAY(DATE($D$5,$B$5+1,0)),COUNTA(J10:J24)-COUNTIF(J10:J24,"U")-COUNTIF(J10:J24,"K")-COUNTIF(J10:J24,"X"),"")</f>
      </c>
      <c r="K25" s="21">
        <f>IF(10&lt;=DAY(DATE($D$5,$B$5+1,0)),COUNTA(K10:K24)-COUNTIF(K10:K24,"U")-COUNTIF(K10:K24,"K")-COUNTIF(K10:K24,"X"),"")</f>
      </c>
      <c r="L25" s="21">
        <f>IF(11&lt;=DAY(DATE($D$5,$B$5+1,0)),COUNTA(L10:L24)-COUNTIF(L10:L24,"U")-COUNTIF(L10:L24,"K")-COUNTIF(L10:L24,"X"),"")</f>
      </c>
      <c r="M25" s="21">
        <f>IF(12&lt;=DAY(DATE($D$5,$B$5+1,0)),COUNTA(M10:M24)-COUNTIF(M10:M24,"U")-COUNTIF(M10:M24,"K")-COUNTIF(M10:M24,"X"),"")</f>
      </c>
      <c r="N25" s="21">
        <f>IF(13&lt;=DAY(DATE($D$5,$B$5+1,0)),COUNTA(N10:N24)-COUNTIF(N10:N24,"U")-COUNTIF(N10:N24,"K")-COUNTIF(N10:N24,"X"),"")</f>
      </c>
      <c r="O25" s="21">
        <f>IF(14&lt;=DAY(DATE($D$5,$B$5+1,0)),COUNTA(O10:O24)-COUNTIF(O10:O24,"U")-COUNTIF(O10:O24,"K")-COUNTIF(O10:O24,"X"),"")</f>
      </c>
      <c r="P25" s="21">
        <f>IF(15&lt;=DAY(DATE($D$5,$B$5+1,0)),COUNTA(P10:P24)-COUNTIF(P10:P24,"U")-COUNTIF(P10:P24,"K")-COUNTIF(P10:P24,"X"),"")</f>
      </c>
      <c r="Q25" s="21">
        <f>IF(16&lt;=DAY(DATE($D$5,$B$5+1,0)),COUNTA(Q10:Q24)-COUNTIF(Q10:Q24,"U")-COUNTIF(Q10:Q24,"K")-COUNTIF(Q10:Q24,"X"),"")</f>
      </c>
      <c r="R25" s="21">
        <f>IF(17&lt;=DAY(DATE($D$5,$B$5+1,0)),COUNTA(R10:R24)-COUNTIF(R10:R24,"U")-COUNTIF(R10:R24,"K")-COUNTIF(R10:R24,"X"),"")</f>
      </c>
      <c r="S25" s="21">
        <f>IF(18&lt;=DAY(DATE($D$5,$B$5+1,0)),COUNTA(S10:S24)-COUNTIF(S10:S24,"U")-COUNTIF(S10:S24,"K")-COUNTIF(S10:S24,"X"),"")</f>
      </c>
      <c r="T25" s="21">
        <f>IF(19&lt;=DAY(DATE($D$5,$B$5+1,0)),COUNTA(T10:T24)-COUNTIF(T10:T24,"U")-COUNTIF(T10:T24,"K")-COUNTIF(T10:T24,"X"),"")</f>
      </c>
      <c r="U25" s="21">
        <f>IF(20&lt;=DAY(DATE($D$5,$B$5+1,0)),COUNTA(U10:U24)-COUNTIF(U10:U24,"U")-COUNTIF(U10:U24,"K")-COUNTIF(U10:U24,"X"),"")</f>
      </c>
      <c r="V25" s="21">
        <f>IF(21&lt;=DAY(DATE($D$5,$B$5+1,0)),COUNTA(V10:V24)-COUNTIF(V10:V24,"U")-COUNTIF(V10:V24,"K")-COUNTIF(V10:V24,"X"),"")</f>
      </c>
      <c r="W25" s="21">
        <f>IF(22&lt;=DAY(DATE($D$5,$B$5+1,0)),COUNTA(W10:W24)-COUNTIF(W10:W24,"U")-COUNTIF(W10:W24,"K")-COUNTIF(W10:W24,"X"),"")</f>
      </c>
      <c r="X25" s="21">
        <f>IF(23&lt;=DAY(DATE($D$5,$B$5+1,0)),COUNTA(X10:X24)-COUNTIF(X10:X24,"U")-COUNTIF(X10:X24,"K")-COUNTIF(X10:X24,"X"),"")</f>
      </c>
      <c r="Y25" s="21">
        <f>IF(24&lt;=DAY(DATE($D$5,$B$5+1,0)),COUNTA(Y10:Y24)-COUNTIF(Y10:Y24,"U")-COUNTIF(Y10:Y24,"K")-COUNTIF(Y10:Y24,"X"),"")</f>
      </c>
      <c r="Z25" s="21">
        <f>IF(25&lt;=DAY(DATE($D$5,$B$5+1,0)),COUNTA(Z10:Z24)-COUNTIF(Z10:Z24,"U")-COUNTIF(Z10:Z24,"K")-COUNTIF(Z10:Z24,"X"),"")</f>
      </c>
      <c r="AA25" s="21">
        <f>IF(26&lt;=DAY(DATE($D$5,$B$5+1,0)),COUNTA(AA10:AA24)-COUNTIF(AA10:AA24,"U")-COUNTIF(AA10:AA24,"K")-COUNTIF(AA10:AA24,"X"),"")</f>
      </c>
      <c r="AB25" s="21">
        <f>IF(27&lt;=DAY(DATE($D$5,$B$5+1,0)),COUNTA(AB10:AB24)-COUNTIF(AB10:AB24,"U")-COUNTIF(AB10:AB24,"K")-COUNTIF(AB10:AB24,"X"),"")</f>
      </c>
      <c r="AC25" s="21">
        <f>IF(28&lt;=DAY(DATE($D$5,$B$5+1,0)),COUNTA(AC10:AC24)-COUNTIF(AC10:AC24,"U")-COUNTIF(AC10:AC24,"K")-COUNTIF(AC10:AC24,"X"),"")</f>
      </c>
      <c r="AD25" s="21">
        <f>IF(29&lt;=DAY(DATE($D$5,$B$5+1,0)),COUNTA(AD10:AD24)-COUNTIF(AD10:AD24,"U")-COUNTIF(AD10:AD24,"K")-COUNTIF(AD10:AD24,"X"),"")</f>
      </c>
      <c r="AE25" s="21">
        <f>IF(30&lt;=DAY(DATE($D$5,$B$5+1,0)),COUNTA(AE10:AE24)-COUNTIF(AE10:AE24,"U")-COUNTIF(AE10:AE24,"K")-COUNTIF(AE10:AE24,"X"),"")</f>
      </c>
      <c r="AF25" s="21">
        <f>IF(31&lt;=DAY(DATE($D$5,$B$5+1,0)),COUNTA(AF10:AF24)-COUNTIF(AF10:AF24,"U")-COUNTIF(AF10:AF24,"K")-COUNTIF(AF10:AF24,"X"),"")</f>
      </c>
      <c r="AG25" s="22">
        <f>SUM(AG10:AG24)</f>
      </c>
      <c r="AH25" s="5">
        <f>SUM(AH10:AH24)</f>
      </c>
      <c r="AI25" s="22">
        <f>SUM(AI10:AI24)</f>
      </c>
      <c r="AJ25" s="22">
        <f>SUM(AJ10:AJ24)</f>
      </c>
      <c r="AK25" s="22">
        <f>SUM(AK10:AK24)</f>
      </c>
      <c r="AL25" s="22">
        <f>SUM(AL10:AL24)</f>
      </c>
      <c r="AM25" s="22">
        <f>SUM(AM10:AM24)</f>
      </c>
    </row>
    <row r="27" spans="1:1" x14ac:dyDescent="0.25">
      <c r="A27" s="4" t="s">
        <v>23</v>
      </c>
    </row>
    <row r="28" spans="1:1" x14ac:dyDescent="0.25">
      <c r="A28" s="23" t="s">
        <v>24</v>
      </c>
    </row>
    <row r="29" spans="1:1" x14ac:dyDescent="0.25">
      <c r="A29" s="23" t="s">
        <v>25</v>
      </c>
    </row>
    <row r="31" ht="6" customHeight="1" x14ac:dyDescent="0.25"/>
    <row r="32" spans="1:1" x14ac:dyDescent="0.25">
      <c r="A32" s="23" t="s">
        <v>26</v>
      </c>
    </row>
    <row r="33" spans="1:1" x14ac:dyDescent="0.25">
      <c r="A33" s="24" t="s">
        <v>27</v>
      </c>
    </row>
  </sheetData>
  <conditionalFormatting sqref="B10:B24">
    <cfRule type="expression" dxfId="0" priority="1">
      <formula>WEEKDAY(DATE($D$5,$B$5,1),2)&gt;5</formula>
    </cfRule>
  </conditionalFormatting>
  <conditionalFormatting sqref="C10:C24">
    <cfRule type="expression" dxfId="1" priority="2">
      <formula>WEEKDAY(DATE($D$5,$B$5,2),2)&gt;5</formula>
    </cfRule>
  </conditionalFormatting>
  <conditionalFormatting sqref="D10:D24">
    <cfRule type="expression" dxfId="2" priority="3">
      <formula>WEEKDAY(DATE($D$5,$B$5,3),2)&gt;5</formula>
    </cfRule>
  </conditionalFormatting>
  <conditionalFormatting sqref="E10:E24">
    <cfRule type="expression" dxfId="3" priority="4">
      <formula>WEEKDAY(DATE($D$5,$B$5,4),2)&gt;5</formula>
    </cfRule>
  </conditionalFormatting>
  <conditionalFormatting sqref="F10:F24">
    <cfRule type="expression" dxfId="4" priority="5">
      <formula>WEEKDAY(DATE($D$5,$B$5,5),2)&gt;5</formula>
    </cfRule>
  </conditionalFormatting>
  <conditionalFormatting sqref="G10:G24">
    <cfRule type="expression" dxfId="5" priority="6">
      <formula>WEEKDAY(DATE($D$5,$B$5,6),2)&gt;5</formula>
    </cfRule>
  </conditionalFormatting>
  <conditionalFormatting sqref="H10:H24">
    <cfRule type="expression" dxfId="6" priority="7">
      <formula>WEEKDAY(DATE($D$5,$B$5,7),2)&gt;5</formula>
    </cfRule>
  </conditionalFormatting>
  <conditionalFormatting sqref="I10:I24">
    <cfRule type="expression" dxfId="7" priority="8">
      <formula>WEEKDAY(DATE($D$5,$B$5,8),2)&gt;5</formula>
    </cfRule>
  </conditionalFormatting>
  <conditionalFormatting sqref="J10:J24">
    <cfRule type="expression" dxfId="8" priority="9">
      <formula>WEEKDAY(DATE($D$5,$B$5,9),2)&gt;5</formula>
    </cfRule>
  </conditionalFormatting>
  <conditionalFormatting sqref="K10:K24">
    <cfRule type="expression" dxfId="9" priority="10">
      <formula>WEEKDAY(DATE($D$5,$B$5,10),2)&gt;5</formula>
    </cfRule>
  </conditionalFormatting>
  <conditionalFormatting sqref="L10:L24">
    <cfRule type="expression" dxfId="10" priority="11">
      <formula>WEEKDAY(DATE($D$5,$B$5,11),2)&gt;5</formula>
    </cfRule>
  </conditionalFormatting>
  <conditionalFormatting sqref="M10:M24">
    <cfRule type="expression" dxfId="11" priority="12">
      <formula>WEEKDAY(DATE($D$5,$B$5,12),2)&gt;5</formula>
    </cfRule>
  </conditionalFormatting>
  <conditionalFormatting sqref="N10:N24">
    <cfRule type="expression" dxfId="12" priority="13">
      <formula>WEEKDAY(DATE($D$5,$B$5,13),2)&gt;5</formula>
    </cfRule>
  </conditionalFormatting>
  <conditionalFormatting sqref="O10:O24">
    <cfRule type="expression" dxfId="13" priority="14">
      <formula>WEEKDAY(DATE($D$5,$B$5,14),2)&gt;5</formula>
    </cfRule>
  </conditionalFormatting>
  <conditionalFormatting sqref="P10:P24">
    <cfRule type="expression" dxfId="14" priority="15">
      <formula>WEEKDAY(DATE($D$5,$B$5,15),2)&gt;5</formula>
    </cfRule>
  </conditionalFormatting>
  <conditionalFormatting sqref="Q10:Q24">
    <cfRule type="expression" dxfId="15" priority="16">
      <formula>WEEKDAY(DATE($D$5,$B$5,16),2)&gt;5</formula>
    </cfRule>
  </conditionalFormatting>
  <conditionalFormatting sqref="R10:R24">
    <cfRule type="expression" dxfId="16" priority="17">
      <formula>WEEKDAY(DATE($D$5,$B$5,17),2)&gt;5</formula>
    </cfRule>
  </conditionalFormatting>
  <conditionalFormatting sqref="S10:S24">
    <cfRule type="expression" dxfId="17" priority="18">
      <formula>WEEKDAY(DATE($D$5,$B$5,18),2)&gt;5</formula>
    </cfRule>
  </conditionalFormatting>
  <conditionalFormatting sqref="T10:T24">
    <cfRule type="expression" dxfId="18" priority="19">
      <formula>WEEKDAY(DATE($D$5,$B$5,19),2)&gt;5</formula>
    </cfRule>
  </conditionalFormatting>
  <conditionalFormatting sqref="U10:U24">
    <cfRule type="expression" dxfId="19" priority="20">
      <formula>WEEKDAY(DATE($D$5,$B$5,20),2)&gt;5</formula>
    </cfRule>
  </conditionalFormatting>
  <conditionalFormatting sqref="V10:V24">
    <cfRule type="expression" dxfId="20" priority="21">
      <formula>WEEKDAY(DATE($D$5,$B$5,21),2)&gt;5</formula>
    </cfRule>
  </conditionalFormatting>
  <conditionalFormatting sqref="W10:W24">
    <cfRule type="expression" dxfId="21" priority="22">
      <formula>WEEKDAY(DATE($D$5,$B$5,22),2)&gt;5</formula>
    </cfRule>
  </conditionalFormatting>
  <conditionalFormatting sqref="X10:X24">
    <cfRule type="expression" dxfId="22" priority="23">
      <formula>WEEKDAY(DATE($D$5,$B$5,23),2)&gt;5</formula>
    </cfRule>
  </conditionalFormatting>
  <conditionalFormatting sqref="Y10:Y24">
    <cfRule type="expression" dxfId="23" priority="24">
      <formula>WEEKDAY(DATE($D$5,$B$5,24),2)&gt;5</formula>
    </cfRule>
  </conditionalFormatting>
  <conditionalFormatting sqref="Z10:Z24">
    <cfRule type="expression" dxfId="24" priority="25">
      <formula>WEEKDAY(DATE($D$5,$B$5,25),2)&gt;5</formula>
    </cfRule>
  </conditionalFormatting>
  <conditionalFormatting sqref="AA10:AA24">
    <cfRule type="expression" dxfId="25" priority="26">
      <formula>WEEKDAY(DATE($D$5,$B$5,26),2)&gt;5</formula>
    </cfRule>
  </conditionalFormatting>
  <conditionalFormatting sqref="AB10:AB24">
    <cfRule type="expression" dxfId="26" priority="27">
      <formula>WEEKDAY(DATE($D$5,$B$5,27),2)&gt;5</formula>
    </cfRule>
  </conditionalFormatting>
  <conditionalFormatting sqref="AC10:AC24">
    <cfRule type="expression" dxfId="27" priority="28">
      <formula>WEEKDAY(DATE($D$5,$B$5,28),2)&gt;5</formula>
    </cfRule>
  </conditionalFormatting>
  <conditionalFormatting sqref="AD10:AD24">
    <cfRule type="expression" dxfId="28" priority="29">
      <formula>WEEKDAY(DATE($D$5,$B$5,29),2)&gt;5</formula>
    </cfRule>
  </conditionalFormatting>
  <conditionalFormatting sqref="AE10:AE24">
    <cfRule type="expression" dxfId="29" priority="30">
      <formula>WEEKDAY(DATE($D$5,$B$5,30),2)&gt;5</formula>
    </cfRule>
  </conditionalFormatting>
  <conditionalFormatting sqref="AF10:AF24">
    <cfRule type="expression" dxfId="30" priority="31">
      <formula>WEEKDAY(DATE($D$5,$B$5,31),2)&gt;5</formula>
    </cfRule>
  </conditionalFormatting>
  <conditionalFormatting sqref="B10:AF24">
    <cfRule type="cellIs" dxfId="31" priority="32" operator="equal">
      <formula>"F"</formula>
    </cfRule>
    <cfRule type="cellIs" dxfId="32" priority="33" operator="equal">
      <formula>"S"</formula>
    </cfRule>
    <cfRule type="cellIs" dxfId="33" priority="34" operator="equal">
      <formula>"N"</formula>
    </cfRule>
    <cfRule type="cellIs" dxfId="34" priority="35" operator="equal">
      <formula>"U"</formula>
    </cfRule>
    <cfRule type="cellIs" dxfId="35" priority="36" operator="equal">
      <formula>"K"</formula>
    </cfRule>
  </conditionalFormatting>
  <dataValidations count="4">
    <dataValidation type="list" allowBlank="1" sqref="AA10:AF24">
      <formula1>"F,S,N,U,K,X"</formula1>
    </dataValidation>
    <dataValidation type="list" allowBlank="1" sqref="B10:AF24">
      <formula1>"F,S,N,U,K,X"</formula1>
    </dataValidation>
    <dataValidation type="list" showInputMessage="1" promptTitle="Auswahl" prompt="Monat wählen (1-12)" sqref="B5">
      <formula1>"1,2,3,4,5,6,7,8,9,10,11,12"</formula1>
    </dataValidation>
    <dataValidation type="list" showInputMessage="1" promptTitle="Auswahl" prompt="Jahr wählen" sqref="D5">
      <formula1>"2025,2026,2027,2028,2029,2030"</formula1>
    </dataValidation>
  </dataValidations>
  <pageMargins left="0.7" right="0.7" top="0.75" bottom="0.75" header="0.3" footer="0.3"/>
  <pageSetup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Dienstplan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Dienstify</dc:creator>
  <dc:title/>
  <dc:subject/>
  <dc:description/>
  <cp:keywords/>
  <cp:category/>
  <cp:lastModifiedBy>Unknown</cp:lastModifiedBy>
  <dcterms:created xsi:type="dcterms:W3CDTF">2026-03-17T14:49:48Z</dcterms:created>
  <dcterms:modified xsi:type="dcterms:W3CDTF">2026-03-17T14:49:48Z</dcterms:modified>
</cp:coreProperties>
</file>